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  <sheet name="Model_STS" sheetId="2" state="veryHidden" r:id="rId2"/>
    <sheet name="STS_1" sheetId="8" r:id="rId3"/>
    <sheet name="STS_2" sheetId="10" r:id="rId4"/>
  </sheets>
  <definedNames>
    <definedName name="Available">Model!$D$21</definedName>
    <definedName name="ChartData" localSheetId="2">STS_1!$K$5:$K$24</definedName>
    <definedName name="ChartData" localSheetId="3">STS_2!$K$5:$K$24</definedName>
    <definedName name="Effective_capacity">Model!$B$17:$C$17</definedName>
    <definedName name="InputValues" localSheetId="2">STS_1!$A$5:$A$24</definedName>
    <definedName name="InputValues" localSheetId="3">STS_2!$A$5:$A$24</definedName>
    <definedName name="OutputAddresses" localSheetId="2">STS_1!$B$4:$F$4</definedName>
    <definedName name="OutputAddresses" localSheetId="3">STS_2!$B$4:$F$4</definedName>
    <definedName name="OutputValues" localSheetId="2">STS_1!$B$5:$F$24</definedName>
    <definedName name="OutputValues" localSheetId="3">STS_2!$B$5:$F$24</definedName>
    <definedName name="Produce_product">Model!$B$13:$C$13</definedName>
    <definedName name="Profit">Model!$B$25</definedName>
    <definedName name="solver_adj" localSheetId="0" hidden="1">Model!$B$13:$C$13,Model!$B$15:$C$15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Model!$B$13:$C$13</definedName>
    <definedName name="solver_lhs2" localSheetId="0" hidden="1">Model!$B$15:$C$15</definedName>
    <definedName name="solver_lhs3" localSheetId="0" hidden="1">Model!$B$21</definedName>
    <definedName name="solver_lhs4" localSheetId="0" hidden="1">Model!$B$15:$C$15</definedName>
    <definedName name="solver_lhs5" localSheetId="0" hidden="1">Model!$B$15:$C$15</definedName>
    <definedName name="solver_lhs6" localSheetId="0" hidden="1">Model!$B$21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Model!$B$17:$C$17</definedName>
    <definedName name="solver_rhs3" localSheetId="0" hidden="1">Model!$D$21</definedName>
    <definedName name="solver_rhs4" localSheetId="0" hidden="1">0</definedName>
    <definedName name="solver_rhs5" localSheetId="0" hidden="1">Model!$B$17:$C$17</definedName>
    <definedName name="solver_rhs6" localSheetId="0" hidden="1">Model!$D$21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Units_produced">Model!$B$15:$C$15</definedName>
    <definedName name="Used">Model!$B$21</definedName>
  </definedNames>
  <calcPr calcId="152511"/>
</workbook>
</file>

<file path=xl/calcChain.xml><?xml version="1.0" encoding="utf-8"?>
<calcChain xmlns="http://schemas.openxmlformats.org/spreadsheetml/2006/main">
  <c r="K1" i="10" l="1"/>
  <c r="J4" i="10"/>
  <c r="K21" i="10" s="1"/>
  <c r="K1" i="8"/>
  <c r="K23" i="8"/>
  <c r="K22" i="8"/>
  <c r="K21" i="8"/>
  <c r="K19" i="8"/>
  <c r="K18" i="8"/>
  <c r="K17" i="8"/>
  <c r="K15" i="8"/>
  <c r="K14" i="8"/>
  <c r="K13" i="8"/>
  <c r="K11" i="8"/>
  <c r="K10" i="8"/>
  <c r="K9" i="8"/>
  <c r="K7" i="8"/>
  <c r="K6" i="8"/>
  <c r="K5" i="8"/>
  <c r="J4" i="8"/>
  <c r="K24" i="8" s="1"/>
  <c r="B23" i="1"/>
  <c r="B24" i="1"/>
  <c r="C17" i="1"/>
  <c r="B17" i="1"/>
  <c r="B21" i="1"/>
  <c r="K8" i="8" l="1"/>
  <c r="K12" i="8"/>
  <c r="K16" i="8"/>
  <c r="K20" i="8"/>
  <c r="K6" i="10"/>
  <c r="K10" i="10"/>
  <c r="K14" i="10"/>
  <c r="K18" i="10"/>
  <c r="K22" i="10"/>
  <c r="K7" i="10"/>
  <c r="K11" i="10"/>
  <c r="K15" i="10"/>
  <c r="K19" i="10"/>
  <c r="K23" i="10"/>
  <c r="K8" i="10"/>
  <c r="K12" i="10"/>
  <c r="K16" i="10"/>
  <c r="K20" i="10"/>
  <c r="K24" i="10"/>
  <c r="K5" i="10"/>
  <c r="K9" i="10"/>
  <c r="K13" i="10"/>
  <c r="K17" i="10"/>
  <c r="B25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<sst xmlns="http://schemas.openxmlformats.org/spreadsheetml/2006/main" count="58" uniqueCount="38">
  <si>
    <t>Unit profits and setup costs</t>
  </si>
  <si>
    <t>Product 1</t>
  </si>
  <si>
    <t>Product 2</t>
  </si>
  <si>
    <t>Unit profit</t>
  </si>
  <si>
    <t>Setup cost</t>
  </si>
  <si>
    <t>Units of raw material required per unit of product produced</t>
  </si>
  <si>
    <t>Raw material</t>
  </si>
  <si>
    <t>&lt;=</t>
  </si>
  <si>
    <t>Raw material constraint</t>
  </si>
  <si>
    <t>Used</t>
  </si>
  <si>
    <t>Available</t>
  </si>
  <si>
    <t>Revenue</t>
  </si>
  <si>
    <t>Profit</t>
  </si>
  <si>
    <t>Production with setup costs</t>
  </si>
  <si>
    <t>Range names used:</t>
  </si>
  <si>
    <t>=Model!$B$19:$C$19</t>
  </si>
  <si>
    <t>=Model!$B$14:$C$14</t>
  </si>
  <si>
    <t>=Model!$B$27</t>
  </si>
  <si>
    <t>=Model!$D$23</t>
  </si>
  <si>
    <t>=Model!$B$23</t>
  </si>
  <si>
    <t>=Model!$B$17:$C$17</t>
  </si>
  <si>
    <t>Oneway analysis for Solver model in Model worksheet</t>
  </si>
  <si>
    <t>Unit profit 2 (cell $C$5) values along side, output cell(s) along top</t>
  </si>
  <si>
    <t>Data for chart</t>
  </si>
  <si>
    <t>Produce product</t>
  </si>
  <si>
    <t>Units produced</t>
  </si>
  <si>
    <t>Effective capacity</t>
  </si>
  <si>
    <t>Effective_capacity</t>
  </si>
  <si>
    <t>Produce_product</t>
  </si>
  <si>
    <t>Units_produced</t>
  </si>
  <si>
    <t>Produce_product_1</t>
  </si>
  <si>
    <t>Produce_product_2</t>
  </si>
  <si>
    <t>Units_produced_1</t>
  </si>
  <si>
    <t>Units_produced_2</t>
  </si>
  <si>
    <t>$B$13:$C$13,$B$15:$C$15,$B$25</t>
  </si>
  <si>
    <t>$C$6</t>
  </si>
  <si>
    <t>Setup cost 2</t>
  </si>
  <si>
    <t>Setup cost 2 (cell $C$6) values along side, output cell(s) along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</si>
</sst>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81"/>
      <name val="Tahoma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4" borderId="0" xfId="0" applyNumberFormat="1" applyFont="1" applyFill="1" applyBorder="1"/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0" fillId="0" borderId="3" xfId="0" applyNumberFormat="1" applyBorder="1"/>
    <xf numFmtId="0" fontId="0" fillId="0" borderId="4" xfId="0" applyNumberFormat="1" applyBorder="1"/>
    <xf numFmtId="164" fontId="0" fillId="0" borderId="5" xfId="0" applyNumberFormat="1" applyBorder="1"/>
    <xf numFmtId="0" fontId="0" fillId="0" borderId="1" xfId="0" applyNumberFormat="1" applyBorder="1"/>
    <xf numFmtId="0" fontId="0" fillId="0" borderId="0" xfId="0" applyNumberFormat="1" applyBorder="1"/>
    <xf numFmtId="164" fontId="0" fillId="0" borderId="2" xfId="0" applyNumberFormat="1" applyBorder="1"/>
    <xf numFmtId="0" fontId="0" fillId="0" borderId="6" xfId="0" applyNumberFormat="1" applyBorder="1"/>
    <xf numFmtId="0" fontId="0" fillId="0" borderId="7" xfId="0" applyNumberFormat="1" applyBorder="1"/>
    <xf numFmtId="164" fontId="0" fillId="0" borderId="8" xfId="0" applyNumberFormat="1" applyBorder="1"/>
    <xf numFmtId="0" fontId="4" fillId="0" borderId="0" xfId="0" applyFont="1"/>
    <xf numFmtId="0" fontId="0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Produce_product_1 to Unit profit 2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STS_1!$A$5:$A$24</c:f>
              <c:numCache>
                <c:formatCode>"$"#,##0</c:formatCode>
                <c:ptCount val="20"/>
                <c:pt idx="0">
                  <c:v>41</c:v>
                </c:pt>
                <c:pt idx="1">
                  <c:v>42</c:v>
                </c:pt>
                <c:pt idx="2">
                  <c:v>43</c:v>
                </c:pt>
                <c:pt idx="3">
                  <c:v>44</c:v>
                </c:pt>
                <c:pt idx="4">
                  <c:v>45</c:v>
                </c:pt>
                <c:pt idx="5">
                  <c:v>46</c:v>
                </c:pt>
                <c:pt idx="6">
                  <c:v>47</c:v>
                </c:pt>
                <c:pt idx="7">
                  <c:v>48</c:v>
                </c:pt>
                <c:pt idx="8">
                  <c:v>49</c:v>
                </c:pt>
                <c:pt idx="9">
                  <c:v>50</c:v>
                </c:pt>
                <c:pt idx="10">
                  <c:v>51</c:v>
                </c:pt>
                <c:pt idx="11">
                  <c:v>52</c:v>
                </c:pt>
                <c:pt idx="12">
                  <c:v>53</c:v>
                </c:pt>
                <c:pt idx="13">
                  <c:v>54</c:v>
                </c:pt>
                <c:pt idx="14">
                  <c:v>55</c:v>
                </c:pt>
                <c:pt idx="15">
                  <c:v>56</c:v>
                </c:pt>
                <c:pt idx="16">
                  <c:v>57</c:v>
                </c:pt>
                <c:pt idx="17">
                  <c:v>58</c:v>
                </c:pt>
                <c:pt idx="18">
                  <c:v>59</c:v>
                </c:pt>
                <c:pt idx="19">
                  <c:v>60</c:v>
                </c:pt>
              </c:numCache>
            </c:numRef>
          </c:cat>
          <c:val>
            <c:numRef>
              <c:f>STS_1!$K$5:$K$24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81848"/>
        <c:axId val="790272440"/>
      </c:lineChart>
      <c:catAx>
        <c:axId val="79028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 profit 2 ($C$5)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790272440"/>
        <c:crosses val="autoZero"/>
        <c:auto val="1"/>
        <c:lblAlgn val="ctr"/>
        <c:lblOffset val="100"/>
        <c:noMultiLvlLbl val="0"/>
      </c:catAx>
      <c:valAx>
        <c:axId val="790272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281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Produce_product_1 to Setup cost 2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STS_2!$A$5:$A$24</c:f>
              <c:numCache>
                <c:formatCode>"$"#,##0</c:formatCode>
                <c:ptCount val="20"/>
                <c:pt idx="0">
                  <c:v>15000</c:v>
                </c:pt>
                <c:pt idx="1">
                  <c:v>16000</c:v>
                </c:pt>
                <c:pt idx="2">
                  <c:v>17000</c:v>
                </c:pt>
                <c:pt idx="3">
                  <c:v>18000</c:v>
                </c:pt>
                <c:pt idx="4">
                  <c:v>19000</c:v>
                </c:pt>
                <c:pt idx="5">
                  <c:v>20000</c:v>
                </c:pt>
                <c:pt idx="6">
                  <c:v>21000</c:v>
                </c:pt>
                <c:pt idx="7">
                  <c:v>22000</c:v>
                </c:pt>
                <c:pt idx="8">
                  <c:v>23000</c:v>
                </c:pt>
                <c:pt idx="9">
                  <c:v>24000</c:v>
                </c:pt>
                <c:pt idx="10">
                  <c:v>25000</c:v>
                </c:pt>
                <c:pt idx="11">
                  <c:v>26000</c:v>
                </c:pt>
                <c:pt idx="12">
                  <c:v>27000</c:v>
                </c:pt>
                <c:pt idx="13">
                  <c:v>28000</c:v>
                </c:pt>
                <c:pt idx="14">
                  <c:v>29000</c:v>
                </c:pt>
                <c:pt idx="15">
                  <c:v>30000</c:v>
                </c:pt>
                <c:pt idx="16">
                  <c:v>31000</c:v>
                </c:pt>
                <c:pt idx="17">
                  <c:v>32000</c:v>
                </c:pt>
                <c:pt idx="18">
                  <c:v>33000</c:v>
                </c:pt>
                <c:pt idx="19">
                  <c:v>34000</c:v>
                </c:pt>
              </c:numCache>
            </c:numRef>
          </c:cat>
          <c:val>
            <c:numRef>
              <c:f>STS_2!$K$5:$K$24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0.99999999999999922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273224"/>
        <c:axId val="790282240"/>
      </c:lineChart>
      <c:catAx>
        <c:axId val="79027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Setup cost 2 ($C$6)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790282240"/>
        <c:crosses val="autoZero"/>
        <c:auto val="1"/>
        <c:lblAlgn val="ctr"/>
        <c:lblOffset val="100"/>
        <c:noMultiLvlLbl val="0"/>
      </c:catAx>
      <c:valAx>
        <c:axId val="79028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273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25</xdr:row>
      <xdr:rowOff>0</xdr:rowOff>
    </xdr:from>
    <xdr:to>
      <xdr:col>18</xdr:col>
      <xdr:colOff>0</xdr:colOff>
      <xdr:row>40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6</xdr:col>
      <xdr:colOff>190500</xdr:colOff>
      <xdr:row>7</xdr:row>
      <xdr:rowOff>121920</xdr:rowOff>
    </xdr:from>
    <xdr:to>
      <xdr:col>9</xdr:col>
      <xdr:colOff>586740</xdr:colOff>
      <xdr:row>11</xdr:row>
      <xdr:rowOff>68580</xdr:rowOff>
    </xdr:to>
    <xdr:sp macro="" textlink="">
      <xdr:nvSpPr>
        <xdr:cNvPr id="5" name="TextBox 4"/>
        <xdr:cNvSpPr txBox="1"/>
      </xdr:nvSpPr>
      <xdr:spPr>
        <a:xfrm>
          <a:off x="4274820" y="2400300"/>
          <a:ext cx="2225040" cy="6781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the unit profit from product 2 increases above $45,</a:t>
          </a:r>
          <a:r>
            <a:rPr lang="en-US" sz="1100" baseline="0"/>
            <a:t> product 2 is produced and product 1 isn't.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25</xdr:row>
      <xdr:rowOff>0</xdr:rowOff>
    </xdr:from>
    <xdr:to>
      <xdr:col>18</xdr:col>
      <xdr:colOff>0</xdr:colOff>
      <xdr:row>40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6</xdr:col>
      <xdr:colOff>144780</xdr:colOff>
      <xdr:row>8</xdr:row>
      <xdr:rowOff>83820</xdr:rowOff>
    </xdr:from>
    <xdr:to>
      <xdr:col>9</xdr:col>
      <xdr:colOff>586740</xdr:colOff>
      <xdr:row>12</xdr:row>
      <xdr:rowOff>68580</xdr:rowOff>
    </xdr:to>
    <xdr:sp macro="" textlink="">
      <xdr:nvSpPr>
        <xdr:cNvPr id="5" name="TextBox 4"/>
        <xdr:cNvSpPr txBox="1"/>
      </xdr:nvSpPr>
      <xdr:spPr>
        <a:xfrm>
          <a:off x="4655820" y="2545080"/>
          <a:ext cx="2270760" cy="7162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the setup cost for product 2 decreases below $21,000,</a:t>
          </a:r>
          <a:r>
            <a:rPr lang="en-US" sz="1100" baseline="0"/>
            <a:t> product 2 is produced and product 1 isn't.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25"/>
  <sheetViews>
    <sheetView tabSelected="1" workbookViewId="0"/>
  </sheetViews>
  <sheetFormatPr defaultColWidth="9.109375" defaultRowHeight="14.4" x14ac:dyDescent="0.3"/>
  <cols>
    <col min="1" max="1" width="19.6640625" style="2" customWidth="1"/>
    <col min="2" max="5" width="9.109375" style="2"/>
    <col min="6" max="6" width="18.33203125" style="2" customWidth="1"/>
    <col min="7" max="16384" width="9.109375" style="2"/>
  </cols>
  <sheetData>
    <row r="1" spans="1:7" x14ac:dyDescent="0.3">
      <c r="A1" s="1" t="s">
        <v>13</v>
      </c>
      <c r="F1" s="1" t="s">
        <v>14</v>
      </c>
    </row>
    <row r="2" spans="1:7" x14ac:dyDescent="0.3">
      <c r="F2" s="3" t="s">
        <v>10</v>
      </c>
      <c r="G2" s="3" t="s">
        <v>18</v>
      </c>
    </row>
    <row r="3" spans="1:7" x14ac:dyDescent="0.3">
      <c r="A3" s="2" t="s">
        <v>0</v>
      </c>
      <c r="F3" s="3" t="s">
        <v>27</v>
      </c>
      <c r="G3" s="3" t="s">
        <v>15</v>
      </c>
    </row>
    <row r="4" spans="1:7" x14ac:dyDescent="0.3">
      <c r="B4" s="4" t="s">
        <v>1</v>
      </c>
      <c r="C4" s="4" t="s">
        <v>2</v>
      </c>
      <c r="F4" s="3" t="s">
        <v>28</v>
      </c>
      <c r="G4" s="3" t="s">
        <v>16</v>
      </c>
    </row>
    <row r="5" spans="1:7" x14ac:dyDescent="0.3">
      <c r="A5" s="2" t="s">
        <v>3</v>
      </c>
      <c r="B5" s="5">
        <v>20</v>
      </c>
      <c r="C5" s="5">
        <v>40</v>
      </c>
      <c r="F5" s="3" t="s">
        <v>12</v>
      </c>
      <c r="G5" s="3" t="s">
        <v>17</v>
      </c>
    </row>
    <row r="6" spans="1:7" x14ac:dyDescent="0.3">
      <c r="A6" s="2" t="s">
        <v>4</v>
      </c>
      <c r="B6" s="5">
        <v>20000</v>
      </c>
      <c r="C6" s="5">
        <v>35000</v>
      </c>
      <c r="F6" s="3" t="s">
        <v>29</v>
      </c>
      <c r="G6" s="3" t="s">
        <v>20</v>
      </c>
    </row>
    <row r="7" spans="1:7" x14ac:dyDescent="0.3">
      <c r="F7" s="3" t="s">
        <v>9</v>
      </c>
      <c r="G7" s="3" t="s">
        <v>19</v>
      </c>
    </row>
    <row r="8" spans="1:7" x14ac:dyDescent="0.3">
      <c r="A8" s="2" t="s">
        <v>5</v>
      </c>
    </row>
    <row r="9" spans="1:7" x14ac:dyDescent="0.3">
      <c r="B9" s="4" t="s">
        <v>1</v>
      </c>
      <c r="C9" s="4" t="s">
        <v>2</v>
      </c>
      <c r="F9" s="1"/>
    </row>
    <row r="10" spans="1:7" x14ac:dyDescent="0.3">
      <c r="A10" s="2" t="s">
        <v>6</v>
      </c>
      <c r="B10" s="6">
        <v>3</v>
      </c>
      <c r="C10" s="6">
        <v>6</v>
      </c>
      <c r="F10" s="7"/>
      <c r="G10" s="8"/>
    </row>
    <row r="11" spans="1:7" x14ac:dyDescent="0.3">
      <c r="F11" s="7"/>
      <c r="G11" s="8"/>
    </row>
    <row r="12" spans="1:7" x14ac:dyDescent="0.3">
      <c r="B12" s="4" t="s">
        <v>1</v>
      </c>
      <c r="C12" s="4" t="s">
        <v>2</v>
      </c>
      <c r="F12" s="7"/>
      <c r="G12" s="8"/>
    </row>
    <row r="13" spans="1:7" x14ac:dyDescent="0.3">
      <c r="A13" t="s">
        <v>24</v>
      </c>
      <c r="B13" s="9">
        <v>1</v>
      </c>
      <c r="C13" s="9">
        <v>0</v>
      </c>
      <c r="F13" s="7"/>
      <c r="G13" s="8"/>
    </row>
    <row r="14" spans="1:7" x14ac:dyDescent="0.3">
      <c r="F14" s="7"/>
      <c r="G14" s="8"/>
    </row>
    <row r="15" spans="1:7" x14ac:dyDescent="0.3">
      <c r="A15" s="27" t="s">
        <v>25</v>
      </c>
      <c r="B15" s="9">
        <v>5000</v>
      </c>
      <c r="C15" s="9">
        <v>0</v>
      </c>
    </row>
    <row r="16" spans="1:7" x14ac:dyDescent="0.3">
      <c r="B16" s="4" t="s">
        <v>7</v>
      </c>
      <c r="C16" s="4" t="s">
        <v>7</v>
      </c>
    </row>
    <row r="17" spans="1:4" x14ac:dyDescent="0.3">
      <c r="A17" t="s">
        <v>26</v>
      </c>
      <c r="B17" s="2">
        <f>($D$21/B10)*B13</f>
        <v>5000</v>
      </c>
      <c r="C17" s="2">
        <f>($D$21/C10)*C13</f>
        <v>0</v>
      </c>
    </row>
    <row r="19" spans="1:4" x14ac:dyDescent="0.3">
      <c r="A19" s="2" t="s">
        <v>8</v>
      </c>
    </row>
    <row r="20" spans="1:4" x14ac:dyDescent="0.3">
      <c r="B20" s="4" t="s">
        <v>9</v>
      </c>
      <c r="C20" s="4"/>
      <c r="D20" s="4" t="s">
        <v>10</v>
      </c>
    </row>
    <row r="21" spans="1:4" x14ac:dyDescent="0.3">
      <c r="B21" s="2">
        <f>SUMPRODUCT(B10:C10,B15:C15)</f>
        <v>15000</v>
      </c>
      <c r="C21" s="10" t="s">
        <v>7</v>
      </c>
      <c r="D21" s="6">
        <v>15000</v>
      </c>
    </row>
    <row r="23" spans="1:4" x14ac:dyDescent="0.3">
      <c r="A23" s="2" t="s">
        <v>11</v>
      </c>
      <c r="B23" s="11">
        <f>SUMPRODUCT(B5:C5,B15:C15)</f>
        <v>100000</v>
      </c>
    </row>
    <row r="24" spans="1:4" x14ac:dyDescent="0.3">
      <c r="A24" s="2" t="s">
        <v>4</v>
      </c>
      <c r="B24" s="11">
        <f>SUMPRODUCT(B6:C6,B13:C13)</f>
        <v>20000</v>
      </c>
    </row>
    <row r="25" spans="1:4" x14ac:dyDescent="0.3">
      <c r="A25" s="2" t="s">
        <v>12</v>
      </c>
      <c r="B25" s="12">
        <f>B23-B24</f>
        <v>80000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35</v>
      </c>
    </row>
    <row r="3" spans="1:2" x14ac:dyDescent="0.3">
      <c r="A3">
        <v>1</v>
      </c>
    </row>
    <row r="4" spans="1:2" x14ac:dyDescent="0.3">
      <c r="A4">
        <v>15000</v>
      </c>
    </row>
    <row r="5" spans="1:2" x14ac:dyDescent="0.3">
      <c r="A5">
        <v>34000</v>
      </c>
    </row>
    <row r="6" spans="1:2" x14ac:dyDescent="0.3">
      <c r="A6">
        <v>1000</v>
      </c>
    </row>
    <row r="8" spans="1:2" x14ac:dyDescent="0.3">
      <c r="A8" s="13"/>
      <c r="B8" s="13"/>
    </row>
    <row r="9" spans="1:2" x14ac:dyDescent="0.3">
      <c r="A9" t="s">
        <v>34</v>
      </c>
    </row>
    <row r="10" spans="1:2" x14ac:dyDescent="0.3">
      <c r="A10" t="s">
        <v>36</v>
      </c>
    </row>
    <row r="15" spans="1:2" x14ac:dyDescent="0.3">
      <c r="B1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4.4" x14ac:dyDescent="0.3"/>
  <cols>
    <col min="2" max="2" width="12" bestFit="1" customWidth="1"/>
    <col min="4" max="4" width="12" bestFit="1" customWidth="1"/>
  </cols>
  <sheetData>
    <row r="1" spans="1:11" x14ac:dyDescent="0.3">
      <c r="A1" s="1" t="s">
        <v>21</v>
      </c>
      <c r="K1" s="26" t="str">
        <f>CONCATENATE("Sensitivity of ",$K$4," to ","Unit profit 2")</f>
        <v>Sensitivity of Produce_product_1 to Unit profit 2</v>
      </c>
    </row>
    <row r="3" spans="1:11" x14ac:dyDescent="0.3">
      <c r="A3" t="s">
        <v>22</v>
      </c>
      <c r="K3" t="s">
        <v>23</v>
      </c>
    </row>
    <row r="4" spans="1:11" ht="93" x14ac:dyDescent="0.3">
      <c r="B4" s="15" t="s">
        <v>30</v>
      </c>
      <c r="C4" s="15" t="s">
        <v>31</v>
      </c>
      <c r="D4" s="15" t="s">
        <v>32</v>
      </c>
      <c r="E4" s="15" t="s">
        <v>33</v>
      </c>
      <c r="F4" s="15" t="s">
        <v>12</v>
      </c>
      <c r="J4" s="26">
        <f>MATCH($K$4,OutputAddresses,0)</f>
        <v>1</v>
      </c>
      <c r="K4" s="16" t="s">
        <v>30</v>
      </c>
    </row>
    <row r="5" spans="1:11" x14ac:dyDescent="0.3">
      <c r="A5" s="14">
        <v>41</v>
      </c>
      <c r="B5" s="17">
        <v>1</v>
      </c>
      <c r="C5" s="18">
        <v>0</v>
      </c>
      <c r="D5" s="18">
        <v>5000</v>
      </c>
      <c r="E5" s="18">
        <v>0</v>
      </c>
      <c r="F5" s="19">
        <v>80000</v>
      </c>
      <c r="K5">
        <f>INDEX(OutputValues,1,$J$4)</f>
        <v>1</v>
      </c>
    </row>
    <row r="6" spans="1:11" x14ac:dyDescent="0.3">
      <c r="A6" s="14">
        <v>42</v>
      </c>
      <c r="B6" s="20">
        <v>1</v>
      </c>
      <c r="C6" s="21">
        <v>0</v>
      </c>
      <c r="D6" s="21">
        <v>5000</v>
      </c>
      <c r="E6" s="21">
        <v>0</v>
      </c>
      <c r="F6" s="22">
        <v>80000</v>
      </c>
      <c r="K6">
        <f>INDEX(OutputValues,2,$J$4)</f>
        <v>1</v>
      </c>
    </row>
    <row r="7" spans="1:11" x14ac:dyDescent="0.3">
      <c r="A7" s="14">
        <v>43</v>
      </c>
      <c r="B7" s="20">
        <v>1</v>
      </c>
      <c r="C7" s="21">
        <v>0</v>
      </c>
      <c r="D7" s="21">
        <v>5000</v>
      </c>
      <c r="E7" s="21">
        <v>0</v>
      </c>
      <c r="F7" s="22">
        <v>80000</v>
      </c>
      <c r="K7">
        <f>INDEX(OutputValues,3,$J$4)</f>
        <v>1</v>
      </c>
    </row>
    <row r="8" spans="1:11" x14ac:dyDescent="0.3">
      <c r="A8" s="14">
        <v>44</v>
      </c>
      <c r="B8" s="20">
        <v>1</v>
      </c>
      <c r="C8" s="21">
        <v>0</v>
      </c>
      <c r="D8" s="21">
        <v>5000</v>
      </c>
      <c r="E8" s="21">
        <v>0</v>
      </c>
      <c r="F8" s="22">
        <v>80000</v>
      </c>
      <c r="K8">
        <f>INDEX(OutputValues,4,$J$4)</f>
        <v>1</v>
      </c>
    </row>
    <row r="9" spans="1:11" x14ac:dyDescent="0.3">
      <c r="A9" s="14">
        <v>45</v>
      </c>
      <c r="B9" s="20">
        <v>1</v>
      </c>
      <c r="C9" s="21">
        <v>0</v>
      </c>
      <c r="D9" s="21">
        <v>5000</v>
      </c>
      <c r="E9" s="21">
        <v>0</v>
      </c>
      <c r="F9" s="22">
        <v>80000</v>
      </c>
      <c r="K9">
        <f>INDEX(OutputValues,5,$J$4)</f>
        <v>1</v>
      </c>
    </row>
    <row r="10" spans="1:11" x14ac:dyDescent="0.3">
      <c r="A10" s="14">
        <v>46</v>
      </c>
      <c r="B10" s="20">
        <v>0</v>
      </c>
      <c r="C10" s="21">
        <v>1</v>
      </c>
      <c r="D10" s="21">
        <v>0</v>
      </c>
      <c r="E10" s="21">
        <v>2499.9999873640872</v>
      </c>
      <c r="F10" s="22">
        <v>80000</v>
      </c>
      <c r="K10">
        <f>INDEX(OutputValues,6,$J$4)</f>
        <v>0</v>
      </c>
    </row>
    <row r="11" spans="1:11" x14ac:dyDescent="0.3">
      <c r="A11" s="14">
        <v>47</v>
      </c>
      <c r="B11" s="20">
        <v>0</v>
      </c>
      <c r="C11" s="21">
        <v>1</v>
      </c>
      <c r="D11" s="21">
        <v>0</v>
      </c>
      <c r="E11" s="21">
        <v>2499.9999999999995</v>
      </c>
      <c r="F11" s="22">
        <v>82500</v>
      </c>
      <c r="K11">
        <f>INDEX(OutputValues,7,$J$4)</f>
        <v>0</v>
      </c>
    </row>
    <row r="12" spans="1:11" x14ac:dyDescent="0.3">
      <c r="A12" s="14">
        <v>48</v>
      </c>
      <c r="B12" s="20">
        <v>0</v>
      </c>
      <c r="C12" s="21">
        <v>1</v>
      </c>
      <c r="D12" s="21">
        <v>0</v>
      </c>
      <c r="E12" s="21">
        <v>2499.9999999999995</v>
      </c>
      <c r="F12" s="22">
        <v>85000</v>
      </c>
      <c r="K12">
        <f>INDEX(OutputValues,8,$J$4)</f>
        <v>0</v>
      </c>
    </row>
    <row r="13" spans="1:11" x14ac:dyDescent="0.3">
      <c r="A13" s="14">
        <v>49</v>
      </c>
      <c r="B13" s="20">
        <v>0</v>
      </c>
      <c r="C13" s="21">
        <v>1</v>
      </c>
      <c r="D13" s="21">
        <v>0</v>
      </c>
      <c r="E13" s="21">
        <v>2500</v>
      </c>
      <c r="F13" s="22">
        <v>87500</v>
      </c>
      <c r="K13">
        <f>INDEX(OutputValues,9,$J$4)</f>
        <v>0</v>
      </c>
    </row>
    <row r="14" spans="1:11" x14ac:dyDescent="0.3">
      <c r="A14" s="14">
        <v>50</v>
      </c>
      <c r="B14" s="20">
        <v>0</v>
      </c>
      <c r="C14" s="21">
        <v>1</v>
      </c>
      <c r="D14" s="21">
        <v>0</v>
      </c>
      <c r="E14" s="21">
        <v>2500</v>
      </c>
      <c r="F14" s="22">
        <v>90000</v>
      </c>
      <c r="K14">
        <f>INDEX(OutputValues,10,$J$4)</f>
        <v>0</v>
      </c>
    </row>
    <row r="15" spans="1:11" x14ac:dyDescent="0.3">
      <c r="A15" s="14">
        <v>51</v>
      </c>
      <c r="B15" s="20">
        <v>0</v>
      </c>
      <c r="C15" s="21">
        <v>1</v>
      </c>
      <c r="D15" s="21">
        <v>0</v>
      </c>
      <c r="E15" s="21">
        <v>2500</v>
      </c>
      <c r="F15" s="22">
        <v>92500</v>
      </c>
      <c r="K15">
        <f>INDEX(OutputValues,11,$J$4)</f>
        <v>0</v>
      </c>
    </row>
    <row r="16" spans="1:11" x14ac:dyDescent="0.3">
      <c r="A16" s="14">
        <v>52</v>
      </c>
      <c r="B16" s="20">
        <v>0</v>
      </c>
      <c r="C16" s="21">
        <v>1</v>
      </c>
      <c r="D16" s="21">
        <v>0</v>
      </c>
      <c r="E16" s="21">
        <v>2500</v>
      </c>
      <c r="F16" s="22">
        <v>95000</v>
      </c>
      <c r="K16">
        <f>INDEX(OutputValues,12,$J$4)</f>
        <v>0</v>
      </c>
    </row>
    <row r="17" spans="1:11" x14ac:dyDescent="0.3">
      <c r="A17" s="14">
        <v>53</v>
      </c>
      <c r="B17" s="20">
        <v>0</v>
      </c>
      <c r="C17" s="21">
        <v>1</v>
      </c>
      <c r="D17" s="21">
        <v>0</v>
      </c>
      <c r="E17" s="21">
        <v>2500</v>
      </c>
      <c r="F17" s="22">
        <v>97500</v>
      </c>
      <c r="K17">
        <f>INDEX(OutputValues,13,$J$4)</f>
        <v>0</v>
      </c>
    </row>
    <row r="18" spans="1:11" x14ac:dyDescent="0.3">
      <c r="A18" s="14">
        <v>54</v>
      </c>
      <c r="B18" s="20">
        <v>0</v>
      </c>
      <c r="C18" s="21">
        <v>1</v>
      </c>
      <c r="D18" s="21">
        <v>0</v>
      </c>
      <c r="E18" s="21">
        <v>2500</v>
      </c>
      <c r="F18" s="22">
        <v>100000</v>
      </c>
      <c r="K18">
        <f>INDEX(OutputValues,14,$J$4)</f>
        <v>0</v>
      </c>
    </row>
    <row r="19" spans="1:11" x14ac:dyDescent="0.3">
      <c r="A19" s="14">
        <v>55</v>
      </c>
      <c r="B19" s="20">
        <v>0</v>
      </c>
      <c r="C19" s="21">
        <v>1</v>
      </c>
      <c r="D19" s="21">
        <v>0</v>
      </c>
      <c r="E19" s="21">
        <v>2500</v>
      </c>
      <c r="F19" s="22">
        <v>102500</v>
      </c>
      <c r="K19">
        <f>INDEX(OutputValues,15,$J$4)</f>
        <v>0</v>
      </c>
    </row>
    <row r="20" spans="1:11" x14ac:dyDescent="0.3">
      <c r="A20" s="14">
        <v>56</v>
      </c>
      <c r="B20" s="20">
        <v>0</v>
      </c>
      <c r="C20" s="21">
        <v>1</v>
      </c>
      <c r="D20" s="21">
        <v>0</v>
      </c>
      <c r="E20" s="21">
        <v>2500</v>
      </c>
      <c r="F20" s="22">
        <v>105000</v>
      </c>
      <c r="K20">
        <f>INDEX(OutputValues,16,$J$4)</f>
        <v>0</v>
      </c>
    </row>
    <row r="21" spans="1:11" x14ac:dyDescent="0.3">
      <c r="A21" s="14">
        <v>57</v>
      </c>
      <c r="B21" s="20">
        <v>0</v>
      </c>
      <c r="C21" s="21">
        <v>1</v>
      </c>
      <c r="D21" s="21">
        <v>0</v>
      </c>
      <c r="E21" s="21">
        <v>2500</v>
      </c>
      <c r="F21" s="22">
        <v>107500</v>
      </c>
      <c r="K21">
        <f>INDEX(OutputValues,17,$J$4)</f>
        <v>0</v>
      </c>
    </row>
    <row r="22" spans="1:11" x14ac:dyDescent="0.3">
      <c r="A22" s="14">
        <v>58</v>
      </c>
      <c r="B22" s="20">
        <v>0</v>
      </c>
      <c r="C22" s="21">
        <v>1</v>
      </c>
      <c r="D22" s="21">
        <v>0</v>
      </c>
      <c r="E22" s="21">
        <v>2500</v>
      </c>
      <c r="F22" s="22">
        <v>110000</v>
      </c>
      <c r="K22">
        <f>INDEX(OutputValues,18,$J$4)</f>
        <v>0</v>
      </c>
    </row>
    <row r="23" spans="1:11" x14ac:dyDescent="0.3">
      <c r="A23" s="14">
        <v>59</v>
      </c>
      <c r="B23" s="20">
        <v>0</v>
      </c>
      <c r="C23" s="21">
        <v>1</v>
      </c>
      <c r="D23" s="21">
        <v>0</v>
      </c>
      <c r="E23" s="21">
        <v>2500</v>
      </c>
      <c r="F23" s="22">
        <v>112500</v>
      </c>
      <c r="K23">
        <f>INDEX(OutputValues,19,$J$4)</f>
        <v>0</v>
      </c>
    </row>
    <row r="24" spans="1:11" x14ac:dyDescent="0.3">
      <c r="A24" s="14">
        <v>60</v>
      </c>
      <c r="B24" s="23">
        <v>0</v>
      </c>
      <c r="C24" s="24">
        <v>1</v>
      </c>
      <c r="D24" s="24">
        <v>0</v>
      </c>
      <c r="E24" s="24">
        <v>2500</v>
      </c>
      <c r="F24" s="25">
        <v>115000</v>
      </c>
      <c r="K24">
        <f>INDEX(OutputValues,20,$J$4)</f>
        <v>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4.4" x14ac:dyDescent="0.3"/>
  <cols>
    <col min="2" max="5" width="12" bestFit="1" customWidth="1"/>
  </cols>
  <sheetData>
    <row r="1" spans="1:11" x14ac:dyDescent="0.3">
      <c r="A1" s="1" t="s">
        <v>21</v>
      </c>
      <c r="K1" s="26" t="str">
        <f>CONCATENATE("Sensitivity of ",$K$4," to ","Setup cost 2")</f>
        <v>Sensitivity of Produce_product_1 to Setup cost 2</v>
      </c>
    </row>
    <row r="3" spans="1:11" x14ac:dyDescent="0.3">
      <c r="A3" t="s">
        <v>37</v>
      </c>
      <c r="K3" t="s">
        <v>23</v>
      </c>
    </row>
    <row r="4" spans="1:11" ht="93" x14ac:dyDescent="0.3">
      <c r="B4" s="15" t="s">
        <v>30</v>
      </c>
      <c r="C4" s="15" t="s">
        <v>31</v>
      </c>
      <c r="D4" s="15" t="s">
        <v>32</v>
      </c>
      <c r="E4" s="15" t="s">
        <v>33</v>
      </c>
      <c r="F4" s="15" t="s">
        <v>12</v>
      </c>
      <c r="J4" s="26">
        <f>MATCH($K$4,OutputAddresses,0)</f>
        <v>1</v>
      </c>
      <c r="K4" s="16" t="s">
        <v>30</v>
      </c>
    </row>
    <row r="5" spans="1:11" x14ac:dyDescent="0.3">
      <c r="A5" s="14">
        <v>15000</v>
      </c>
      <c r="B5" s="17">
        <v>0</v>
      </c>
      <c r="C5" s="18">
        <v>1</v>
      </c>
      <c r="D5" s="18">
        <v>0</v>
      </c>
      <c r="E5" s="18">
        <v>2500</v>
      </c>
      <c r="F5" s="19">
        <v>85000</v>
      </c>
      <c r="K5">
        <f>INDEX(OutputValues,1,$J$4)</f>
        <v>0</v>
      </c>
    </row>
    <row r="6" spans="1:11" x14ac:dyDescent="0.3">
      <c r="A6" s="14">
        <v>16000</v>
      </c>
      <c r="B6" s="20">
        <v>0</v>
      </c>
      <c r="C6" s="21">
        <v>0.99999999999999989</v>
      </c>
      <c r="D6" s="21">
        <v>0</v>
      </c>
      <c r="E6" s="21">
        <v>2499.9999999999995</v>
      </c>
      <c r="F6" s="22">
        <v>84000</v>
      </c>
      <c r="K6">
        <f>INDEX(OutputValues,2,$J$4)</f>
        <v>0</v>
      </c>
    </row>
    <row r="7" spans="1:11" x14ac:dyDescent="0.3">
      <c r="A7" s="14">
        <v>17000</v>
      </c>
      <c r="B7" s="20">
        <v>0</v>
      </c>
      <c r="C7" s="21">
        <v>1</v>
      </c>
      <c r="D7" s="21">
        <v>0</v>
      </c>
      <c r="E7" s="21">
        <v>2499.9999999999995</v>
      </c>
      <c r="F7" s="22">
        <v>83000</v>
      </c>
      <c r="K7">
        <f>INDEX(OutputValues,3,$J$4)</f>
        <v>0</v>
      </c>
    </row>
    <row r="8" spans="1:11" x14ac:dyDescent="0.3">
      <c r="A8" s="14">
        <v>18000</v>
      </c>
      <c r="B8" s="20">
        <v>0</v>
      </c>
      <c r="C8" s="21">
        <v>1</v>
      </c>
      <c r="D8" s="21">
        <v>0</v>
      </c>
      <c r="E8" s="21">
        <v>2500</v>
      </c>
      <c r="F8" s="22">
        <v>82000</v>
      </c>
      <c r="K8">
        <f>INDEX(OutputValues,4,$J$4)</f>
        <v>0</v>
      </c>
    </row>
    <row r="9" spans="1:11" x14ac:dyDescent="0.3">
      <c r="A9" s="14">
        <v>19000</v>
      </c>
      <c r="B9" s="20">
        <v>0</v>
      </c>
      <c r="C9" s="21">
        <v>1</v>
      </c>
      <c r="D9" s="21">
        <v>0</v>
      </c>
      <c r="E9" s="21">
        <v>2500</v>
      </c>
      <c r="F9" s="22">
        <v>81000</v>
      </c>
      <c r="K9">
        <f>INDEX(OutputValues,5,$J$4)</f>
        <v>0</v>
      </c>
    </row>
    <row r="10" spans="1:11" x14ac:dyDescent="0.3">
      <c r="A10" s="14">
        <v>20000</v>
      </c>
      <c r="B10" s="20">
        <v>0</v>
      </c>
      <c r="C10" s="21">
        <v>1</v>
      </c>
      <c r="D10" s="21">
        <v>0</v>
      </c>
      <c r="E10" s="21">
        <v>2500</v>
      </c>
      <c r="F10" s="22">
        <v>80000</v>
      </c>
      <c r="K10">
        <f>INDEX(OutputValues,6,$J$4)</f>
        <v>0</v>
      </c>
    </row>
    <row r="11" spans="1:11" x14ac:dyDescent="0.3">
      <c r="A11" s="14">
        <v>21000</v>
      </c>
      <c r="B11" s="20">
        <v>1</v>
      </c>
      <c r="C11" s="21">
        <v>0</v>
      </c>
      <c r="D11" s="21">
        <v>5000</v>
      </c>
      <c r="E11" s="21">
        <v>0</v>
      </c>
      <c r="F11" s="22">
        <v>80000</v>
      </c>
      <c r="K11">
        <f>INDEX(OutputValues,7,$J$4)</f>
        <v>1</v>
      </c>
    </row>
    <row r="12" spans="1:11" x14ac:dyDescent="0.3">
      <c r="A12" s="14">
        <v>22000</v>
      </c>
      <c r="B12" s="20">
        <v>0.99999999999999922</v>
      </c>
      <c r="C12" s="21">
        <v>0</v>
      </c>
      <c r="D12" s="21">
        <v>4999.9999999999964</v>
      </c>
      <c r="E12" s="21">
        <v>0</v>
      </c>
      <c r="F12" s="22">
        <v>80000</v>
      </c>
      <c r="K12">
        <f>INDEX(OutputValues,8,$J$4)</f>
        <v>0.99999999999999922</v>
      </c>
    </row>
    <row r="13" spans="1:11" x14ac:dyDescent="0.3">
      <c r="A13" s="14">
        <v>23000</v>
      </c>
      <c r="B13" s="20">
        <v>1</v>
      </c>
      <c r="C13" s="21">
        <v>0</v>
      </c>
      <c r="D13" s="21">
        <v>5000</v>
      </c>
      <c r="E13" s="21">
        <v>0</v>
      </c>
      <c r="F13" s="22">
        <v>80000</v>
      </c>
      <c r="K13">
        <f>INDEX(OutputValues,9,$J$4)</f>
        <v>1</v>
      </c>
    </row>
    <row r="14" spans="1:11" x14ac:dyDescent="0.3">
      <c r="A14" s="14">
        <v>24000</v>
      </c>
      <c r="B14" s="20">
        <v>1</v>
      </c>
      <c r="C14" s="21">
        <v>0</v>
      </c>
      <c r="D14" s="21">
        <v>5000</v>
      </c>
      <c r="E14" s="21">
        <v>0</v>
      </c>
      <c r="F14" s="22">
        <v>80000</v>
      </c>
      <c r="K14">
        <f>INDEX(OutputValues,10,$J$4)</f>
        <v>1</v>
      </c>
    </row>
    <row r="15" spans="1:11" x14ac:dyDescent="0.3">
      <c r="A15" s="14">
        <v>25000</v>
      </c>
      <c r="B15" s="20">
        <v>1</v>
      </c>
      <c r="C15" s="21">
        <v>0</v>
      </c>
      <c r="D15" s="21">
        <v>5000</v>
      </c>
      <c r="E15" s="21">
        <v>0</v>
      </c>
      <c r="F15" s="22">
        <v>80000</v>
      </c>
      <c r="K15">
        <f>INDEX(OutputValues,11,$J$4)</f>
        <v>1</v>
      </c>
    </row>
    <row r="16" spans="1:11" x14ac:dyDescent="0.3">
      <c r="A16" s="14">
        <v>26000</v>
      </c>
      <c r="B16" s="20">
        <v>1</v>
      </c>
      <c r="C16" s="21">
        <v>0</v>
      </c>
      <c r="D16" s="21">
        <v>5000</v>
      </c>
      <c r="E16" s="21">
        <v>0</v>
      </c>
      <c r="F16" s="22">
        <v>80000</v>
      </c>
      <c r="K16">
        <f>INDEX(OutputValues,12,$J$4)</f>
        <v>1</v>
      </c>
    </row>
    <row r="17" spans="1:11" x14ac:dyDescent="0.3">
      <c r="A17" s="14">
        <v>27000</v>
      </c>
      <c r="B17" s="20">
        <v>1</v>
      </c>
      <c r="C17" s="21">
        <v>0</v>
      </c>
      <c r="D17" s="21">
        <v>5000</v>
      </c>
      <c r="E17" s="21">
        <v>0</v>
      </c>
      <c r="F17" s="22">
        <v>80000</v>
      </c>
      <c r="K17">
        <f>INDEX(OutputValues,13,$J$4)</f>
        <v>1</v>
      </c>
    </row>
    <row r="18" spans="1:11" x14ac:dyDescent="0.3">
      <c r="A18" s="14">
        <v>28000</v>
      </c>
      <c r="B18" s="20">
        <v>1</v>
      </c>
      <c r="C18" s="21">
        <v>0</v>
      </c>
      <c r="D18" s="21">
        <v>5000</v>
      </c>
      <c r="E18" s="21">
        <v>0</v>
      </c>
      <c r="F18" s="22">
        <v>80000</v>
      </c>
      <c r="K18">
        <f>INDEX(OutputValues,14,$J$4)</f>
        <v>1</v>
      </c>
    </row>
    <row r="19" spans="1:11" x14ac:dyDescent="0.3">
      <c r="A19" s="14">
        <v>29000</v>
      </c>
      <c r="B19" s="20">
        <v>1</v>
      </c>
      <c r="C19" s="21">
        <v>0</v>
      </c>
      <c r="D19" s="21">
        <v>5000</v>
      </c>
      <c r="E19" s="21">
        <v>0</v>
      </c>
      <c r="F19" s="22">
        <v>80000</v>
      </c>
      <c r="K19">
        <f>INDEX(OutputValues,15,$J$4)</f>
        <v>1</v>
      </c>
    </row>
    <row r="20" spans="1:11" x14ac:dyDescent="0.3">
      <c r="A20" s="14">
        <v>30000</v>
      </c>
      <c r="B20" s="20">
        <v>1</v>
      </c>
      <c r="C20" s="21">
        <v>0</v>
      </c>
      <c r="D20" s="21">
        <v>5000</v>
      </c>
      <c r="E20" s="21">
        <v>0</v>
      </c>
      <c r="F20" s="22">
        <v>80000</v>
      </c>
      <c r="K20">
        <f>INDEX(OutputValues,16,$J$4)</f>
        <v>1</v>
      </c>
    </row>
    <row r="21" spans="1:11" x14ac:dyDescent="0.3">
      <c r="A21" s="14">
        <v>31000</v>
      </c>
      <c r="B21" s="20">
        <v>1</v>
      </c>
      <c r="C21" s="21">
        <v>0</v>
      </c>
      <c r="D21" s="21">
        <v>5000</v>
      </c>
      <c r="E21" s="21">
        <v>0</v>
      </c>
      <c r="F21" s="22">
        <v>80000</v>
      </c>
      <c r="K21">
        <f>INDEX(OutputValues,17,$J$4)</f>
        <v>1</v>
      </c>
    </row>
    <row r="22" spans="1:11" x14ac:dyDescent="0.3">
      <c r="A22" s="14">
        <v>32000</v>
      </c>
      <c r="B22" s="20">
        <v>1</v>
      </c>
      <c r="C22" s="21">
        <v>0</v>
      </c>
      <c r="D22" s="21">
        <v>5000</v>
      </c>
      <c r="E22" s="21">
        <v>0</v>
      </c>
      <c r="F22" s="22">
        <v>80000</v>
      </c>
      <c r="K22">
        <f>INDEX(OutputValues,18,$J$4)</f>
        <v>1</v>
      </c>
    </row>
    <row r="23" spans="1:11" x14ac:dyDescent="0.3">
      <c r="A23" s="14">
        <v>33000</v>
      </c>
      <c r="B23" s="20">
        <v>1</v>
      </c>
      <c r="C23" s="21">
        <v>0</v>
      </c>
      <c r="D23" s="21">
        <v>5000</v>
      </c>
      <c r="E23" s="21">
        <v>0</v>
      </c>
      <c r="F23" s="22">
        <v>80000</v>
      </c>
      <c r="K23">
        <f>INDEX(OutputValues,19,$J$4)</f>
        <v>1</v>
      </c>
    </row>
    <row r="24" spans="1:11" x14ac:dyDescent="0.3">
      <c r="A24" s="14">
        <v>34000</v>
      </c>
      <c r="B24" s="23">
        <v>1</v>
      </c>
      <c r="C24" s="24">
        <v>0</v>
      </c>
      <c r="D24" s="24">
        <v>5000</v>
      </c>
      <c r="E24" s="24">
        <v>0</v>
      </c>
      <c r="F24" s="25">
        <v>80000</v>
      </c>
      <c r="K24">
        <f>INDEX(OutputValues,20,$J$4)</f>
        <v>1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Model</vt:lpstr>
      <vt:lpstr>STS_1</vt:lpstr>
      <vt:lpstr>STS_2</vt:lpstr>
      <vt:lpstr>Available</vt:lpstr>
      <vt:lpstr>STS_1!ChartData</vt:lpstr>
      <vt:lpstr>STS_2!ChartData</vt:lpstr>
      <vt:lpstr>Effective_capacity</vt:lpstr>
      <vt:lpstr>STS_1!InputValues</vt:lpstr>
      <vt:lpstr>STS_2!InputValues</vt:lpstr>
      <vt:lpstr>STS_1!OutputAddresses</vt:lpstr>
      <vt:lpstr>STS_2!OutputAddresses</vt:lpstr>
      <vt:lpstr>STS_1!OutputValues</vt:lpstr>
      <vt:lpstr>STS_2!OutputValues</vt:lpstr>
      <vt:lpstr>Produce_product</vt:lpstr>
      <vt:lpstr>Profit</vt:lpstr>
      <vt:lpstr>Units_produced</vt:lpstr>
      <vt:lpstr>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1996-02-18T17:29:58Z</cp:lastPrinted>
  <dcterms:created xsi:type="dcterms:W3CDTF">1996-02-17T16:31:05Z</dcterms:created>
  <dcterms:modified xsi:type="dcterms:W3CDTF">2014-03-10T15:54:54Z</dcterms:modified>
</cp:coreProperties>
</file>